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35" windowWidth="28695" windowHeight="15075"/>
  </bookViews>
  <sheets>
    <sheet name="Отчет" sheetId="1" r:id="rId1"/>
  </sheets>
  <calcPr calcId="144525"/>
</workbook>
</file>

<file path=xl/calcChain.xml><?xml version="1.0" encoding="utf-8"?>
<calcChain xmlns="http://schemas.openxmlformats.org/spreadsheetml/2006/main">
  <c r="D13" i="1" l="1"/>
  <c r="D15" i="1"/>
  <c r="D16" i="1"/>
  <c r="D17" i="1"/>
  <c r="D18" i="1"/>
  <c r="D19" i="1"/>
  <c r="D21" i="1"/>
  <c r="D22" i="1"/>
  <c r="D23" i="1"/>
  <c r="D24" i="1"/>
  <c r="D25" i="1"/>
  <c r="D27" i="1"/>
  <c r="D28" i="1"/>
  <c r="D30" i="1"/>
  <c r="D31" i="1"/>
  <c r="D32" i="1"/>
  <c r="D33" i="1"/>
  <c r="D34" i="1"/>
  <c r="D36" i="1"/>
  <c r="D37" i="1"/>
  <c r="D38" i="1"/>
  <c r="D39" i="1"/>
  <c r="D40" i="1"/>
  <c r="D41" i="1"/>
  <c r="D42" i="1"/>
  <c r="D43" i="1"/>
  <c r="D44" i="1"/>
  <c r="D46" i="1"/>
  <c r="D47" i="1"/>
  <c r="D49" i="1"/>
  <c r="D11" i="1"/>
  <c r="B49" i="1" l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D9" i="1"/>
  <c r="C9" i="1"/>
  <c r="B9" i="1"/>
  <c r="A9" i="1"/>
</calcChain>
</file>

<file path=xl/sharedStrings.xml><?xml version="1.0" encoding="utf-8"?>
<sst xmlns="http://schemas.openxmlformats.org/spreadsheetml/2006/main" count="49" uniqueCount="41">
  <si>
    <t>Иркутская районная территориальная избирательная комиссия</t>
  </si>
  <si>
    <t>В руб.</t>
  </si>
  <si>
    <t>1</t>
  </si>
  <si>
    <t/>
  </si>
  <si>
    <t>1.1</t>
  </si>
  <si>
    <t>1.1.1</t>
  </si>
  <si>
    <t>1.1.2</t>
  </si>
  <si>
    <t>1.1.3</t>
  </si>
  <si>
    <t>1.1.4</t>
  </si>
  <si>
    <t>2</t>
  </si>
  <si>
    <t>2.1</t>
  </si>
  <si>
    <t>2.2</t>
  </si>
  <si>
    <t>2.3</t>
  </si>
  <si>
    <t>2.4</t>
  </si>
  <si>
    <t>3</t>
  </si>
  <si>
    <t>3.1</t>
  </si>
  <si>
    <t>3.2</t>
  </si>
  <si>
    <t>3.2.1</t>
  </si>
  <si>
    <t>3.2.2</t>
  </si>
  <si>
    <t>3.2.3</t>
  </si>
  <si>
    <t>3.3</t>
  </si>
  <si>
    <t>4</t>
  </si>
  <si>
    <t>4.1</t>
  </si>
  <si>
    <t>4.2</t>
  </si>
  <si>
    <t>4.3</t>
  </si>
  <si>
    <t>4.4</t>
  </si>
  <si>
    <t>4.5</t>
  </si>
  <si>
    <t>4.6</t>
  </si>
  <si>
    <t>4.7</t>
  </si>
  <si>
    <t>4.8</t>
  </si>
  <si>
    <t>5</t>
  </si>
  <si>
    <t>5.1</t>
  </si>
  <si>
    <t>6</t>
  </si>
  <si>
    <t>6.1</t>
  </si>
  <si>
    <t>Сведения о поступлении и расходовании средств избирательных фондов кандидатов</t>
  </si>
  <si>
    <t>ОДОБРЕНЫ
решением Иркутской районной территориальной 
избирательной комиссии 
от 30 ноября 2022 года № 128/1675</t>
  </si>
  <si>
    <t>Выборы Главы Ширяевского муниципального образования</t>
  </si>
  <si>
    <t>Елизаров Александр Андреевич</t>
  </si>
  <si>
    <t>Маяков Александр Николаевич</t>
  </si>
  <si>
    <t>Пленкин Сергей Леонидович</t>
  </si>
  <si>
    <t>Шестаков Максим Игоревич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</si>
</sst>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3" fillId="3" borderId="1" xfId="0" applyNumberFormat="1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textRotation="90"/>
    </xf>
    <xf numFmtId="0" fontId="4" fillId="3" borderId="1" xfId="0" applyNumberFormat="1" applyFont="1" applyFill="1" applyBorder="1" applyAlignment="1">
      <alignment horizontal="center" vertical="center" textRotation="90" wrapText="1"/>
    </xf>
    <xf numFmtId="0" fontId="3" fillId="3" borderId="1" xfId="0" applyNumberFormat="1" applyFont="1" applyFill="1" applyBorder="1" applyAlignment="1">
      <alignment horizontal="center" vertical="center" textRotation="90" wrapText="1"/>
    </xf>
    <xf numFmtId="0" fontId="0" fillId="0" borderId="0" xfId="0" quotePrefix="1" applyAlignment="1"/>
    <xf numFmtId="0" fontId="4" fillId="3" borderId="1" xfId="0" quotePrefix="1" applyNumberFormat="1" applyFont="1" applyFill="1" applyBorder="1" applyAlignment="1">
      <alignment horizontal="center" vertical="center" wrapText="1"/>
    </xf>
    <xf numFmtId="0" fontId="3" fillId="2" borderId="1" xfId="0" quotePrefix="1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left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vertical="top" wrapText="1"/>
    </xf>
    <xf numFmtId="0" fontId="5" fillId="0" borderId="0" xfId="0" applyFont="1" applyAlignme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 vertical="top" wrapText="1"/>
    </xf>
    <xf numFmtId="0" fontId="1" fillId="2" borderId="0" xfId="0" applyFont="1" applyFill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0"/>
  <sheetViews>
    <sheetView tabSelected="1" workbookViewId="0">
      <selection activeCell="K2" sqref="K2"/>
    </sheetView>
  </sheetViews>
  <sheetFormatPr defaultRowHeight="15" x14ac:dyDescent="0.25"/>
  <cols>
    <col min="1" max="1" width="8.140625" customWidth="1"/>
    <col min="2" max="2" width="19.5703125" customWidth="1"/>
    <col min="3" max="3" width="6.140625" customWidth="1"/>
    <col min="4" max="4" width="16" customWidth="1"/>
    <col min="5" max="8" width="18.5703125" customWidth="1"/>
    <col min="9" max="9" width="9.140625" customWidth="1"/>
  </cols>
  <sheetData>
    <row r="1" spans="1:10" ht="15.75" x14ac:dyDescent="0.25">
      <c r="G1" s="15"/>
      <c r="H1" s="15"/>
      <c r="I1" s="13"/>
      <c r="J1" s="13"/>
    </row>
    <row r="2" spans="1:10" ht="78.75" customHeight="1" x14ac:dyDescent="0.25">
      <c r="G2" s="16" t="s">
        <v>35</v>
      </c>
      <c r="H2" s="16"/>
      <c r="I2" s="12"/>
      <c r="J2" s="12"/>
    </row>
    <row r="3" spans="1:10" ht="15" customHeight="1" x14ac:dyDescent="0.25"/>
    <row r="4" spans="1:10" ht="40.5" customHeight="1" x14ac:dyDescent="0.25">
      <c r="A4" s="17" t="s">
        <v>34</v>
      </c>
      <c r="B4" s="17"/>
      <c r="C4" s="17"/>
      <c r="D4" s="17"/>
      <c r="E4" s="17"/>
      <c r="F4" s="17"/>
      <c r="G4" s="17"/>
      <c r="H4" s="17"/>
    </row>
    <row r="5" spans="1:10" ht="22.5" customHeight="1" x14ac:dyDescent="0.25">
      <c r="A5" s="18" t="s">
        <v>36</v>
      </c>
      <c r="B5" s="18"/>
      <c r="C5" s="18"/>
      <c r="D5" s="18"/>
      <c r="E5" s="18"/>
      <c r="F5" s="18"/>
      <c r="G5" s="18"/>
      <c r="H5" s="18"/>
    </row>
    <row r="6" spans="1:10" ht="22.5" customHeight="1" x14ac:dyDescent="0.25">
      <c r="A6" s="18" t="s">
        <v>0</v>
      </c>
      <c r="B6" s="18"/>
      <c r="C6" s="18"/>
      <c r="D6" s="18"/>
      <c r="E6" s="18"/>
      <c r="F6" s="18"/>
      <c r="G6" s="18"/>
      <c r="H6" s="18"/>
    </row>
    <row r="8" spans="1:10" ht="15.75" x14ac:dyDescent="0.25">
      <c r="H8" s="14" t="s">
        <v>1</v>
      </c>
    </row>
    <row r="9" spans="1:10" ht="83.25" customHeight="1" x14ac:dyDescent="0.25">
      <c r="A9" s="1" t="str">
        <f>"№ строки"</f>
        <v>№ строки</v>
      </c>
      <c r="B9" s="2" t="str">
        <f>"Строка финансового отчета"</f>
        <v>Строка финансового отчета</v>
      </c>
      <c r="C9" s="4" t="str">
        <f>"Шифр строки"</f>
        <v>Шифр строки</v>
      </c>
      <c r="D9" s="4" t="str">
        <f>"Итого по всем кандидатам"</f>
        <v>Итого по всем кандидатам</v>
      </c>
      <c r="E9" s="5" t="s">
        <v>37</v>
      </c>
      <c r="F9" s="5" t="s">
        <v>38</v>
      </c>
      <c r="G9" s="5" t="s">
        <v>39</v>
      </c>
      <c r="H9" s="5" t="s">
        <v>40</v>
      </c>
    </row>
    <row r="10" spans="1:10" x14ac:dyDescent="0.25">
      <c r="A10" s="7" t="s">
        <v>2</v>
      </c>
      <c r="B10" s="2" t="str">
        <f>"2"</f>
        <v>2</v>
      </c>
      <c r="C10" s="2">
        <v>3</v>
      </c>
      <c r="D10" s="2">
        <v>4</v>
      </c>
      <c r="E10" s="2">
        <v>5</v>
      </c>
      <c r="F10" s="2">
        <v>6</v>
      </c>
      <c r="G10" s="2">
        <v>7</v>
      </c>
      <c r="H10" s="2">
        <v>8</v>
      </c>
      <c r="I10" s="3"/>
    </row>
    <row r="11" spans="1:10" ht="60" customHeight="1" x14ac:dyDescent="0.25">
      <c r="A11" s="8" t="s">
        <v>2</v>
      </c>
      <c r="B11" s="9" t="str">
        <f>"1. Поступило средств в избирательный фонд, всего"</f>
        <v>1. Поступило средств в избирательный фонд, всего</v>
      </c>
      <c r="C11" s="10">
        <v>10</v>
      </c>
      <c r="D11" s="11">
        <f>E11+F11+G11+H11</f>
        <v>89</v>
      </c>
      <c r="E11" s="11">
        <v>49</v>
      </c>
      <c r="F11" s="11">
        <v>40</v>
      </c>
      <c r="G11" s="11">
        <v>0</v>
      </c>
      <c r="H11" s="11">
        <v>0</v>
      </c>
      <c r="I11" s="6"/>
    </row>
    <row r="12" spans="1:10" x14ac:dyDescent="0.25">
      <c r="A12" s="8" t="s">
        <v>3</v>
      </c>
      <c r="B12" s="10" t="str">
        <f>"в том числе"</f>
        <v>в том числе</v>
      </c>
      <c r="C12" s="10"/>
      <c r="D12" s="11"/>
      <c r="E12" s="11"/>
      <c r="F12" s="11"/>
      <c r="G12" s="11"/>
      <c r="H12" s="11"/>
      <c r="I12" s="6"/>
    </row>
    <row r="13" spans="1:10" ht="79.5" customHeight="1" x14ac:dyDescent="0.25">
      <c r="A13" s="8" t="s">
        <v>4</v>
      </c>
      <c r="B13" s="9" t="str">
        <f>"1.1 Поступило средств в установленном порядке для формирования избирательного фонда"</f>
        <v>1.1 Поступило средств в установленном порядке для формирования избирательного фонда</v>
      </c>
      <c r="C13" s="10">
        <v>20</v>
      </c>
      <c r="D13" s="11">
        <f t="shared" ref="D13:D49" si="0">E13+F13+G13+H13</f>
        <v>89</v>
      </c>
      <c r="E13" s="11">
        <v>49</v>
      </c>
      <c r="F13" s="11">
        <v>40</v>
      </c>
      <c r="G13" s="11">
        <v>0</v>
      </c>
      <c r="H13" s="11">
        <v>0</v>
      </c>
      <c r="I13" s="6"/>
    </row>
    <row r="14" spans="1:10" x14ac:dyDescent="0.25">
      <c r="A14" s="8" t="s">
        <v>3</v>
      </c>
      <c r="B14" s="10" t="str">
        <f>"из них"</f>
        <v>из них</v>
      </c>
      <c r="C14" s="10"/>
      <c r="D14" s="11"/>
      <c r="E14" s="11"/>
      <c r="F14" s="11"/>
      <c r="G14" s="11"/>
      <c r="H14" s="11"/>
      <c r="I14" s="6"/>
    </row>
    <row r="15" spans="1:10" ht="78" customHeight="1" x14ac:dyDescent="0.25">
      <c r="A15" s="8" t="s">
        <v>5</v>
      </c>
      <c r="B15" s="9" t="str">
        <f>"1.1.1. Собственные средства кандидата, средства избирательного объединения"</f>
        <v>1.1.1. Собственные средства кандидата, средства избирательного объединения</v>
      </c>
      <c r="C15" s="10">
        <v>30</v>
      </c>
      <c r="D15" s="11">
        <f t="shared" si="0"/>
        <v>89</v>
      </c>
      <c r="E15" s="11">
        <v>49</v>
      </c>
      <c r="F15" s="11">
        <v>40</v>
      </c>
      <c r="G15" s="11">
        <v>0</v>
      </c>
      <c r="H15" s="11">
        <v>0</v>
      </c>
      <c r="I15" s="6"/>
    </row>
    <row r="16" spans="1:10" ht="75" customHeight="1" x14ac:dyDescent="0.25">
      <c r="A16" s="8" t="s">
        <v>6</v>
      </c>
      <c r="B16" s="9" t="str">
        <f>"1.1.2. Средства избирательного объединения, выдвинувшего кандидата"</f>
        <v>1.1.2. Средства избирательного объединения, выдвинувшего кандидата</v>
      </c>
      <c r="C16" s="10">
        <v>40</v>
      </c>
      <c r="D16" s="11">
        <f t="shared" si="0"/>
        <v>0</v>
      </c>
      <c r="E16" s="11">
        <v>0</v>
      </c>
      <c r="F16" s="11">
        <v>0</v>
      </c>
      <c r="G16" s="11">
        <v>0</v>
      </c>
      <c r="H16" s="11">
        <v>0</v>
      </c>
      <c r="I16" s="6"/>
    </row>
    <row r="17" spans="1:9" ht="60" customHeight="1" x14ac:dyDescent="0.25">
      <c r="A17" s="8" t="s">
        <v>7</v>
      </c>
      <c r="B17" s="9" t="str">
        <f>"1.1.3. Добровольные пожертвования гражданина"</f>
        <v>1.1.3. Добровольные пожертвования гражданина</v>
      </c>
      <c r="C17" s="10">
        <v>50</v>
      </c>
      <c r="D17" s="11">
        <f t="shared" si="0"/>
        <v>0</v>
      </c>
      <c r="E17" s="11">
        <v>0</v>
      </c>
      <c r="F17" s="11">
        <v>0</v>
      </c>
      <c r="G17" s="11">
        <v>0</v>
      </c>
      <c r="H17" s="11">
        <v>0</v>
      </c>
      <c r="I17" s="6"/>
    </row>
    <row r="18" spans="1:9" ht="59.25" customHeight="1" x14ac:dyDescent="0.25">
      <c r="A18" s="8" t="s">
        <v>8</v>
      </c>
      <c r="B18" s="9" t="str">
        <f>"1.1.4. Добровольные пожертвования юридического лица"</f>
        <v>1.1.4. Добровольные пожертвования юридического лица</v>
      </c>
      <c r="C18" s="10">
        <v>60</v>
      </c>
      <c r="D18" s="11">
        <f t="shared" si="0"/>
        <v>0</v>
      </c>
      <c r="E18" s="11">
        <v>0</v>
      </c>
      <c r="F18" s="11">
        <v>0</v>
      </c>
      <c r="G18" s="11">
        <v>0</v>
      </c>
      <c r="H18" s="11">
        <v>0</v>
      </c>
      <c r="I18" s="6"/>
    </row>
    <row r="19" spans="1:9" ht="138.75" customHeight="1" x14ac:dyDescent="0.25">
      <c r="A19" s="8" t="s">
        <v>9</v>
      </c>
      <c r="B19" s="9" t="str">
        <f>"1.2. Поступило в избирательный фонд денежных средств, подпадающих под действие частей 1-4 статьи 85 Закона Иркутской области ""О муниципальных выборах в Иркутской области"""</f>
        <v>1.2. Поступило в избирательный фонд денежных средств, подпадающих под действие частей 1-4 статьи 85 Закона Иркутской области "О муниципальных выборах в Иркутской области"</v>
      </c>
      <c r="C19" s="10">
        <v>70</v>
      </c>
      <c r="D19" s="11">
        <f t="shared" si="0"/>
        <v>0</v>
      </c>
      <c r="E19" s="11">
        <v>0</v>
      </c>
      <c r="F19" s="11">
        <v>0</v>
      </c>
      <c r="G19" s="11">
        <v>0</v>
      </c>
      <c r="H19" s="11">
        <v>0</v>
      </c>
      <c r="I19" s="6"/>
    </row>
    <row r="20" spans="1:9" x14ac:dyDescent="0.25">
      <c r="A20" s="8" t="s">
        <v>3</v>
      </c>
      <c r="B20" s="10" t="str">
        <f>"из них"</f>
        <v>из них</v>
      </c>
      <c r="C20" s="10"/>
      <c r="D20" s="11"/>
      <c r="E20" s="11"/>
      <c r="F20" s="11"/>
      <c r="G20" s="11"/>
      <c r="H20" s="11"/>
      <c r="I20" s="6"/>
    </row>
    <row r="21" spans="1:9" ht="66.75" customHeight="1" x14ac:dyDescent="0.25">
      <c r="A21" s="8" t="s">
        <v>10</v>
      </c>
      <c r="B21" s="9" t="str">
        <f>"1.2.1. Собственные средства кандидата, средства избирательного объединения"</f>
        <v>1.2.1. Собственные средства кандидата, средства избирательного объединения</v>
      </c>
      <c r="C21" s="10">
        <v>80</v>
      </c>
      <c r="D21" s="11">
        <f t="shared" si="0"/>
        <v>0</v>
      </c>
      <c r="E21" s="11">
        <v>0</v>
      </c>
      <c r="F21" s="11">
        <v>0</v>
      </c>
      <c r="G21" s="11">
        <v>0</v>
      </c>
      <c r="H21" s="11">
        <v>0</v>
      </c>
      <c r="I21" s="6"/>
    </row>
    <row r="22" spans="1:9" ht="75" customHeight="1" x14ac:dyDescent="0.25">
      <c r="A22" s="8" t="s">
        <v>11</v>
      </c>
      <c r="B22" s="9" t="str">
        <f>"1.2.2. Средства избирательного объединения, выдвинувшего кандидата"</f>
        <v>1.2.2. Средства избирательного объединения, выдвинувшего кандидата</v>
      </c>
      <c r="C22" s="10">
        <v>90</v>
      </c>
      <c r="D22" s="11">
        <f t="shared" si="0"/>
        <v>0</v>
      </c>
      <c r="E22" s="11">
        <v>0</v>
      </c>
      <c r="F22" s="11">
        <v>0</v>
      </c>
      <c r="G22" s="11">
        <v>0</v>
      </c>
      <c r="H22" s="11">
        <v>0</v>
      </c>
      <c r="I22" s="6"/>
    </row>
    <row r="23" spans="1:9" ht="30" customHeight="1" x14ac:dyDescent="0.25">
      <c r="A23" s="8" t="s">
        <v>12</v>
      </c>
      <c r="B23" s="9" t="str">
        <f>"1.2.3. Средства гражданина"</f>
        <v>1.2.3. Средства гражданина</v>
      </c>
      <c r="C23" s="10">
        <v>100</v>
      </c>
      <c r="D23" s="11">
        <f t="shared" si="0"/>
        <v>0</v>
      </c>
      <c r="E23" s="11">
        <v>0</v>
      </c>
      <c r="F23" s="11">
        <v>0</v>
      </c>
      <c r="G23" s="11">
        <v>0</v>
      </c>
      <c r="H23" s="11">
        <v>0</v>
      </c>
      <c r="I23" s="6"/>
    </row>
    <row r="24" spans="1:9" ht="45" customHeight="1" x14ac:dyDescent="0.25">
      <c r="A24" s="8" t="s">
        <v>13</v>
      </c>
      <c r="B24" s="9" t="str">
        <f>"1.2.4. Средства юридического лица"</f>
        <v>1.2.4. Средства юридического лица</v>
      </c>
      <c r="C24" s="10">
        <v>110</v>
      </c>
      <c r="D24" s="11">
        <f t="shared" si="0"/>
        <v>0</v>
      </c>
      <c r="E24" s="11">
        <v>0</v>
      </c>
      <c r="F24" s="11">
        <v>0</v>
      </c>
      <c r="G24" s="11">
        <v>0</v>
      </c>
      <c r="H24" s="11">
        <v>0</v>
      </c>
      <c r="I24" s="6"/>
    </row>
    <row r="25" spans="1:9" ht="60" customHeight="1" x14ac:dyDescent="0.25">
      <c r="A25" s="8" t="s">
        <v>14</v>
      </c>
      <c r="B25" s="9" t="str">
        <f>"2. Возвращено денежных средств из избирательного фонда, всего"</f>
        <v>2. Возвращено денежных средств из избирательного фонда, всего</v>
      </c>
      <c r="C25" s="10">
        <v>120</v>
      </c>
      <c r="D25" s="11">
        <f t="shared" si="0"/>
        <v>0</v>
      </c>
      <c r="E25" s="11">
        <v>0</v>
      </c>
      <c r="F25" s="11">
        <v>0</v>
      </c>
      <c r="G25" s="11">
        <v>0</v>
      </c>
      <c r="H25" s="11">
        <v>0</v>
      </c>
      <c r="I25" s="6"/>
    </row>
    <row r="26" spans="1:9" x14ac:dyDescent="0.25">
      <c r="A26" s="8" t="s">
        <v>3</v>
      </c>
      <c r="B26" s="10" t="str">
        <f>"из них"</f>
        <v>из них</v>
      </c>
      <c r="C26" s="10"/>
      <c r="D26" s="11"/>
      <c r="E26" s="11"/>
      <c r="F26" s="11"/>
      <c r="G26" s="11"/>
      <c r="H26" s="11"/>
      <c r="I26" s="6"/>
    </row>
    <row r="27" spans="1:9" ht="30" customHeight="1" x14ac:dyDescent="0.25">
      <c r="A27" s="8" t="s">
        <v>15</v>
      </c>
      <c r="B27" s="9" t="str">
        <f>"2.1. Перечислено в доход бюджета"</f>
        <v>2.1. Перечислено в доход бюджета</v>
      </c>
      <c r="C27" s="10">
        <v>130</v>
      </c>
      <c r="D27" s="11">
        <f t="shared" si="0"/>
        <v>0</v>
      </c>
      <c r="E27" s="11">
        <v>0</v>
      </c>
      <c r="F27" s="11">
        <v>0</v>
      </c>
      <c r="G27" s="11">
        <v>0</v>
      </c>
      <c r="H27" s="11">
        <v>0</v>
      </c>
      <c r="I27" s="6"/>
    </row>
    <row r="28" spans="1:9" ht="120" customHeight="1" x14ac:dyDescent="0.25">
      <c r="A28" s="8" t="s">
        <v>16</v>
      </c>
      <c r="B28" s="9" t="str">
        <f>"2.2. Возвращено жертвователям денежных средств, поступивших с нарушением установленного порядка"</f>
        <v>2.2. Возвращено жертвователям денежных средств, поступивших с нарушением установленного порядка</v>
      </c>
      <c r="C28" s="10">
        <v>140</v>
      </c>
      <c r="D28" s="11">
        <f t="shared" si="0"/>
        <v>0</v>
      </c>
      <c r="E28" s="11">
        <v>0</v>
      </c>
      <c r="F28" s="11">
        <v>0</v>
      </c>
      <c r="G28" s="11">
        <v>0</v>
      </c>
      <c r="H28" s="11">
        <v>0</v>
      </c>
      <c r="I28" s="6"/>
    </row>
    <row r="29" spans="1:9" x14ac:dyDescent="0.25">
      <c r="A29" s="8" t="s">
        <v>3</v>
      </c>
      <c r="B29" s="10" t="str">
        <f>"из них"</f>
        <v>из них</v>
      </c>
      <c r="C29" s="10"/>
      <c r="D29" s="11"/>
      <c r="E29" s="11"/>
      <c r="F29" s="11"/>
      <c r="G29" s="11"/>
      <c r="H29" s="11"/>
      <c r="I29" s="6"/>
    </row>
    <row r="30" spans="1:9" ht="118.5" customHeight="1" x14ac:dyDescent="0.25">
      <c r="A30" s="8" t="s">
        <v>17</v>
      </c>
      <c r="B30" s="9" t="str">
        <f>"2.2.1. Гражданам, которым запрещено осуществлять пожертвования либо не указавшим обязательные сведения в платежном документе"</f>
        <v>2.2.1. Гражданам, которым запрещено осуществлять пожертвования либо не указавшим обязательные сведения в платежном документе</v>
      </c>
      <c r="C30" s="10">
        <v>150</v>
      </c>
      <c r="D30" s="11">
        <f t="shared" si="0"/>
        <v>0</v>
      </c>
      <c r="E30" s="11">
        <v>0</v>
      </c>
      <c r="F30" s="11">
        <v>0</v>
      </c>
      <c r="G30" s="11">
        <v>0</v>
      </c>
      <c r="H30" s="11">
        <v>0</v>
      </c>
      <c r="I30" s="6"/>
    </row>
    <row r="31" spans="1:9" ht="127.5" customHeight="1" x14ac:dyDescent="0.25">
      <c r="A31" s="8" t="s">
        <v>18</v>
      </c>
      <c r="B31" s="9" t="str">
        <f>"2.2.2. Юридическим лицам, которым запрещено осуществлять пожертвования либо не указавшим обязательные сведения в платежном документе"</f>
        <v>2.2.2. Юридическим лицам, которым запрещено осуществлять пожертвования либо не указавшим обязательные сведения в платежном документе</v>
      </c>
      <c r="C31" s="10">
        <v>160</v>
      </c>
      <c r="D31" s="11">
        <f t="shared" si="0"/>
        <v>0</v>
      </c>
      <c r="E31" s="11">
        <v>0</v>
      </c>
      <c r="F31" s="11">
        <v>0</v>
      </c>
      <c r="G31" s="11">
        <v>0</v>
      </c>
      <c r="H31" s="11">
        <v>0</v>
      </c>
      <c r="I31" s="6"/>
    </row>
    <row r="32" spans="1:9" ht="128.25" customHeight="1" x14ac:dyDescent="0.25">
      <c r="A32" s="8" t="s">
        <v>19</v>
      </c>
      <c r="B32" s="9" t="str">
        <f>"2.2.3. Средств, превышающих предельный размер добровольных пожертвований, собственных средств кандидата, средств избирательного объединения"</f>
        <v>2.2.3. Средств, превышающих предельный размер добровольных пожертвований, собственных средств кандидата, средств избирательного объединения</v>
      </c>
      <c r="C32" s="10">
        <v>170</v>
      </c>
      <c r="D32" s="11">
        <f t="shared" si="0"/>
        <v>0</v>
      </c>
      <c r="E32" s="11">
        <v>0</v>
      </c>
      <c r="F32" s="11">
        <v>0</v>
      </c>
      <c r="G32" s="11">
        <v>0</v>
      </c>
      <c r="H32" s="11">
        <v>0</v>
      </c>
      <c r="I32" s="6"/>
    </row>
    <row r="33" spans="1:9" ht="82.5" customHeight="1" x14ac:dyDescent="0.25">
      <c r="A33" s="8" t="s">
        <v>20</v>
      </c>
      <c r="B33" s="9" t="str">
        <f>"2.3. Возвращено жертвователям денежных средств, поступивших в установленном порядке"</f>
        <v>2.3. Возвращено жертвователям денежных средств, поступивших в установленном порядке</v>
      </c>
      <c r="C33" s="10">
        <v>180</v>
      </c>
      <c r="D33" s="11">
        <f t="shared" si="0"/>
        <v>0</v>
      </c>
      <c r="E33" s="11">
        <v>0</v>
      </c>
      <c r="F33" s="11">
        <v>0</v>
      </c>
      <c r="G33" s="11">
        <v>0</v>
      </c>
      <c r="H33" s="11">
        <v>0</v>
      </c>
      <c r="I33" s="6"/>
    </row>
    <row r="34" spans="1:9" ht="30" customHeight="1" x14ac:dyDescent="0.25">
      <c r="A34" s="8" t="s">
        <v>21</v>
      </c>
      <c r="B34" s="9" t="str">
        <f>"3. Израсходовано средств, всего"</f>
        <v>3. Израсходовано средств, всего</v>
      </c>
      <c r="C34" s="10">
        <v>190</v>
      </c>
      <c r="D34" s="11">
        <f t="shared" si="0"/>
        <v>89</v>
      </c>
      <c r="E34" s="11">
        <v>49</v>
      </c>
      <c r="F34" s="11">
        <v>40</v>
      </c>
      <c r="G34" s="11">
        <v>0</v>
      </c>
      <c r="H34" s="11">
        <v>0</v>
      </c>
      <c r="I34" s="6"/>
    </row>
    <row r="35" spans="1:9" x14ac:dyDescent="0.25">
      <c r="A35" s="8" t="s">
        <v>3</v>
      </c>
      <c r="B35" s="10" t="str">
        <f>"из них"</f>
        <v>из них</v>
      </c>
      <c r="C35" s="10"/>
      <c r="D35" s="11"/>
      <c r="E35" s="11"/>
      <c r="F35" s="11"/>
      <c r="G35" s="11"/>
      <c r="H35" s="11"/>
      <c r="I35" s="6"/>
    </row>
    <row r="36" spans="1:9" ht="90" customHeight="1" x14ac:dyDescent="0.25">
      <c r="A36" s="8" t="s">
        <v>22</v>
      </c>
      <c r="B36" s="9" t="str">
        <f>"3.2. На предвыборную агитацию через организации  телерадиовещания"</f>
        <v>3.2. На предвыборную агитацию через организации  телерадиовещания</v>
      </c>
      <c r="C36" s="10">
        <v>220</v>
      </c>
      <c r="D36" s="11">
        <f t="shared" si="0"/>
        <v>0</v>
      </c>
      <c r="E36" s="11">
        <v>0</v>
      </c>
      <c r="F36" s="11">
        <v>0</v>
      </c>
      <c r="G36" s="11">
        <v>0</v>
      </c>
      <c r="H36" s="11">
        <v>0</v>
      </c>
      <c r="I36" s="6"/>
    </row>
    <row r="37" spans="1:9" ht="90" customHeight="1" x14ac:dyDescent="0.25">
      <c r="A37" s="8" t="s">
        <v>23</v>
      </c>
      <c r="B37" s="9" t="str">
        <f>"3.3. На предвыборную агитацию через редакции периодических печатных изданий"</f>
        <v>3.3. На предвыборную агитацию через редакции периодических печатных изданий</v>
      </c>
      <c r="C37" s="10">
        <v>230</v>
      </c>
      <c r="D37" s="11">
        <f t="shared" si="0"/>
        <v>0</v>
      </c>
      <c r="E37" s="11">
        <v>0</v>
      </c>
      <c r="F37" s="11">
        <v>0</v>
      </c>
      <c r="G37" s="11">
        <v>0</v>
      </c>
      <c r="H37" s="11">
        <v>0</v>
      </c>
      <c r="I37" s="6"/>
    </row>
    <row r="38" spans="1:9" ht="60" customHeight="1" x14ac:dyDescent="0.25">
      <c r="A38" s="8" t="s">
        <v>24</v>
      </c>
      <c r="B38" s="9" t="str">
        <f>"3.4. На предвыборную агитацию через сетевые издания"</f>
        <v>3.4. На предвыборную агитацию через сетевые издания</v>
      </c>
      <c r="C38" s="10">
        <v>235</v>
      </c>
      <c r="D38" s="11">
        <f t="shared" si="0"/>
        <v>0</v>
      </c>
      <c r="E38" s="11">
        <v>0</v>
      </c>
      <c r="F38" s="11">
        <v>0</v>
      </c>
      <c r="G38" s="11">
        <v>0</v>
      </c>
      <c r="H38" s="11">
        <v>0</v>
      </c>
      <c r="I38" s="6"/>
    </row>
    <row r="39" spans="1:9" ht="75" customHeight="1" x14ac:dyDescent="0.25">
      <c r="A39" s="8" t="s">
        <v>25</v>
      </c>
      <c r="B39" s="9" t="str">
        <f>"3.5. На выпуск и распространение печатных и иных агитационных материалов"</f>
        <v>3.5. На выпуск и распространение печатных и иных агитационных материалов</v>
      </c>
      <c r="C39" s="10">
        <v>240</v>
      </c>
      <c r="D39" s="11">
        <f t="shared" si="0"/>
        <v>0</v>
      </c>
      <c r="E39" s="11">
        <v>0</v>
      </c>
      <c r="F39" s="11">
        <v>0</v>
      </c>
      <c r="G39" s="11">
        <v>0</v>
      </c>
      <c r="H39" s="11">
        <v>0</v>
      </c>
      <c r="I39" s="6"/>
    </row>
    <row r="40" spans="1:9" ht="57.75" customHeight="1" x14ac:dyDescent="0.25">
      <c r="A40" s="8" t="s">
        <v>26</v>
      </c>
      <c r="B40" s="9" t="str">
        <f>"3.6. На проведение публичных массовых мероприятий"</f>
        <v>3.6. На проведение публичных массовых мероприятий</v>
      </c>
      <c r="C40" s="10">
        <v>250</v>
      </c>
      <c r="D40" s="11">
        <f t="shared" si="0"/>
        <v>0</v>
      </c>
      <c r="E40" s="11">
        <v>0</v>
      </c>
      <c r="F40" s="11">
        <v>0</v>
      </c>
      <c r="G40" s="11">
        <v>0</v>
      </c>
      <c r="H40" s="11">
        <v>0</v>
      </c>
      <c r="I40" s="6"/>
    </row>
    <row r="41" spans="1:9" ht="90" customHeight="1" x14ac:dyDescent="0.25">
      <c r="A41" s="8" t="s">
        <v>27</v>
      </c>
      <c r="B41" s="9" t="str">
        <f>"3.7. На оплату работ (услуг) информационного и консультационного характера"</f>
        <v>3.7. На оплату работ (услуг) информационного и консультационного характера</v>
      </c>
      <c r="C41" s="10">
        <v>260</v>
      </c>
      <c r="D41" s="11">
        <f t="shared" si="0"/>
        <v>0</v>
      </c>
      <c r="E41" s="11">
        <v>0</v>
      </c>
      <c r="F41" s="11">
        <v>0</v>
      </c>
      <c r="G41" s="11">
        <v>0</v>
      </c>
      <c r="H41" s="11">
        <v>0</v>
      </c>
      <c r="I41" s="6"/>
    </row>
    <row r="42" spans="1:9" ht="165" customHeight="1" x14ac:dyDescent="0.25">
      <c r="A42" s="8" t="s">
        <v>28</v>
      </c>
      <c r="B42" s="9" t="str">
        <f>"3.8. На оплату других работ (услуг), выполненных (оказанных) юридическими лицами или гражданами Российской Федерации по договорам"</f>
        <v>3.8. На оплату других работ (услуг), выполненных (оказанных) юридическими лицами или гражданами Российской Федерации по договорам</v>
      </c>
      <c r="C42" s="10">
        <v>270</v>
      </c>
      <c r="D42" s="11">
        <f t="shared" si="0"/>
        <v>0</v>
      </c>
      <c r="E42" s="11">
        <v>0</v>
      </c>
      <c r="F42" s="11">
        <v>0</v>
      </c>
      <c r="G42" s="11">
        <v>0</v>
      </c>
      <c r="H42" s="11">
        <v>0</v>
      </c>
      <c r="I42" s="6"/>
    </row>
    <row r="43" spans="1:9" ht="90.75" customHeight="1" x14ac:dyDescent="0.25">
      <c r="A43" s="8" t="s">
        <v>29</v>
      </c>
      <c r="B43" s="9" t="str">
        <f>"3.9. На оплату иных расходов, непосредственно связанных с проведением избирательной кампании"</f>
        <v>3.9. На оплату иных расходов, непосредственно связанных с проведением избирательной кампании</v>
      </c>
      <c r="C43" s="10">
        <v>280</v>
      </c>
      <c r="D43" s="11">
        <f t="shared" si="0"/>
        <v>0</v>
      </c>
      <c r="E43" s="11">
        <v>0</v>
      </c>
      <c r="F43" s="11">
        <v>0</v>
      </c>
      <c r="G43" s="11">
        <v>0</v>
      </c>
      <c r="H43" s="11">
        <v>0</v>
      </c>
      <c r="I43" s="6"/>
    </row>
    <row r="44" spans="1:9" ht="60" customHeight="1" x14ac:dyDescent="0.25">
      <c r="A44" s="8" t="s">
        <v>30</v>
      </c>
      <c r="B44" s="9" t="str">
        <f>"3.1. На организацию сбора подписей избирателей"</f>
        <v>3.1. На организацию сбора подписей избирателей</v>
      </c>
      <c r="C44" s="10">
        <v>200</v>
      </c>
      <c r="D44" s="11">
        <f t="shared" si="0"/>
        <v>89</v>
      </c>
      <c r="E44" s="11">
        <v>49</v>
      </c>
      <c r="F44" s="11">
        <v>40</v>
      </c>
      <c r="G44" s="11">
        <v>0</v>
      </c>
      <c r="H44" s="11">
        <v>0</v>
      </c>
      <c r="I44" s="6"/>
    </row>
    <row r="45" spans="1:9" x14ac:dyDescent="0.25">
      <c r="A45" s="8" t="s">
        <v>3</v>
      </c>
      <c r="B45" s="10" t="str">
        <f>"из них"</f>
        <v>из них</v>
      </c>
      <c r="C45" s="10"/>
      <c r="D45" s="11"/>
      <c r="E45" s="11"/>
      <c r="F45" s="11"/>
      <c r="G45" s="11"/>
      <c r="H45" s="11"/>
      <c r="I45" s="6"/>
    </row>
    <row r="46" spans="1:9" ht="75" customHeight="1" x14ac:dyDescent="0.25">
      <c r="A46" s="8" t="s">
        <v>31</v>
      </c>
      <c r="B46" s="9" t="str">
        <f>"3.1.1. Из них на оплату труда лиц, привлекаемых для сбора подписей избирателей"</f>
        <v>3.1.1. Из них на оплату труда лиц, привлекаемых для сбора подписей избирателей</v>
      </c>
      <c r="C46" s="10">
        <v>210</v>
      </c>
      <c r="D46" s="11">
        <f t="shared" si="0"/>
        <v>0</v>
      </c>
      <c r="E46" s="11">
        <v>0</v>
      </c>
      <c r="F46" s="11">
        <v>0</v>
      </c>
      <c r="G46" s="11">
        <v>0</v>
      </c>
      <c r="H46" s="11">
        <v>0</v>
      </c>
      <c r="I46" s="6"/>
    </row>
    <row r="47" spans="1:9" ht="110.25" customHeight="1" x14ac:dyDescent="0.25">
      <c r="A47" s="8" t="s">
        <v>32</v>
      </c>
      <c r="B47" s="9" t="str">
        <f>"5. Остаток средств фонда на дату сдачи отчета (заверяется банковской справкой) (стр. 300 = стр. 10 - стр. 120 - стр. 190 - стр. 290)"</f>
        <v>5. Остаток средств фонда на дату сдачи отчета (заверяется банковской справкой) (стр. 300 = стр. 10 - стр. 120 - стр. 190 - стр. 290)</v>
      </c>
      <c r="C47" s="10">
        <v>300</v>
      </c>
      <c r="D47" s="11">
        <f t="shared" si="0"/>
        <v>0</v>
      </c>
      <c r="E47" s="11">
        <v>0</v>
      </c>
      <c r="F47" s="11">
        <v>0</v>
      </c>
      <c r="G47" s="11">
        <v>0</v>
      </c>
      <c r="H47" s="11">
        <v>0</v>
      </c>
      <c r="I47" s="6"/>
    </row>
    <row r="48" spans="1:9" x14ac:dyDescent="0.25">
      <c r="A48" s="8" t="s">
        <v>3</v>
      </c>
      <c r="B48" s="10" t="str">
        <f>"из них"</f>
        <v>из них</v>
      </c>
      <c r="C48" s="10"/>
      <c r="D48" s="11"/>
      <c r="E48" s="11"/>
      <c r="F48" s="11"/>
      <c r="G48" s="11"/>
      <c r="H48" s="11"/>
      <c r="I48" s="6"/>
    </row>
    <row r="49" spans="1:9" ht="106.5" customHeight="1" x14ac:dyDescent="0.25">
      <c r="A49" s="8" t="s">
        <v>33</v>
      </c>
      <c r="B49" s="9" t="str">
        <f>"4. Распределено неизрасходованного остатка средств фонда пропорционально перечисленным в избирательный фонд денежным средствам"</f>
        <v>4. Распределено неизрасходованного остатка средств фонда пропорционально перечисленным в избирательный фонд денежным средствам</v>
      </c>
      <c r="C49" s="10">
        <v>290</v>
      </c>
      <c r="D49" s="11">
        <f t="shared" si="0"/>
        <v>0</v>
      </c>
      <c r="E49" s="11">
        <v>0</v>
      </c>
      <c r="F49" s="11">
        <v>0</v>
      </c>
      <c r="G49" s="11">
        <v>0</v>
      </c>
      <c r="H49" s="11">
        <v>0</v>
      </c>
      <c r="I49" s="6"/>
    </row>
    <row r="50" spans="1:9" x14ac:dyDescent="0.25">
      <c r="I50" s="6"/>
    </row>
  </sheetData>
  <mergeCells count="5">
    <mergeCell ref="G1:H1"/>
    <mergeCell ref="G2:H2"/>
    <mergeCell ref="A4:H4"/>
    <mergeCell ref="A5:H5"/>
    <mergeCell ref="A6:H6"/>
  </mergeCells>
  <pageMargins left="0.34722222222222221" right="0.1388888888888889" top="0.1388888888888889" bottom="0.1388888888888889" header="0.3" footer="0.3"/>
  <pageSetup paperSize="9" scale="7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user01</dc:creator>
  <cp:lastModifiedBy>Людмила</cp:lastModifiedBy>
  <cp:lastPrinted>2022-11-24T10:01:17Z</cp:lastPrinted>
  <dcterms:created xsi:type="dcterms:W3CDTF">2022-10-18T01:21:26Z</dcterms:created>
  <dcterms:modified xsi:type="dcterms:W3CDTF">2022-12-09T03:41:04Z</dcterms:modified>
</cp:coreProperties>
</file>